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15180" windowHeight="8070"/>
  </bookViews>
  <sheets>
    <sheet name="totals " sheetId="1" r:id="rId1"/>
  </sheets>
  <definedNames>
    <definedName name="_xlnm.Print_Titles" localSheetId="0">'totals '!$A:$A</definedName>
  </definedNames>
  <calcPr calcId="145621"/>
</workbook>
</file>

<file path=xl/calcChain.xml><?xml version="1.0" encoding="utf-8"?>
<calcChain xmlns="http://schemas.openxmlformats.org/spreadsheetml/2006/main">
  <c r="N12" i="1" l="1"/>
  <c r="N15" i="1"/>
  <c r="N20" i="1"/>
  <c r="N37" i="1"/>
  <c r="N36" i="1"/>
  <c r="N34" i="1"/>
  <c r="C33" i="1"/>
  <c r="D33" i="1"/>
  <c r="E33" i="1"/>
  <c r="F33" i="1"/>
  <c r="G33" i="1"/>
  <c r="G39" i="1" s="1"/>
  <c r="G40" i="1" s="1"/>
  <c r="H33" i="1"/>
  <c r="I33" i="1"/>
  <c r="J33" i="1"/>
  <c r="K33" i="1"/>
  <c r="L33" i="1"/>
  <c r="M33" i="1"/>
  <c r="B33" i="1"/>
  <c r="B28" i="1"/>
  <c r="N16" i="1"/>
  <c r="B7" i="1"/>
  <c r="B6" i="1" s="1"/>
  <c r="C7" i="1"/>
  <c r="C6" i="1" s="1"/>
  <c r="C28" i="1"/>
  <c r="D7" i="1"/>
  <c r="D6" i="1" s="1"/>
  <c r="D28" i="1"/>
  <c r="E7" i="1"/>
  <c r="E6" i="1" s="1"/>
  <c r="E28" i="1"/>
  <c r="E39" i="1" s="1"/>
  <c r="E40" i="1" s="1"/>
  <c r="F7" i="1"/>
  <c r="F28" i="1"/>
  <c r="G7" i="1"/>
  <c r="G6" i="1" s="1"/>
  <c r="G28" i="1"/>
  <c r="H7" i="1"/>
  <c r="H6" i="1"/>
  <c r="H24" i="1" s="1"/>
  <c r="H28" i="1"/>
  <c r="H39" i="1" s="1"/>
  <c r="H40" i="1" s="1"/>
  <c r="I7" i="1"/>
  <c r="I6" i="1"/>
  <c r="I24" i="1"/>
  <c r="I28" i="1"/>
  <c r="I42" i="1" s="1"/>
  <c r="J7" i="1"/>
  <c r="J6" i="1"/>
  <c r="J24" i="1" s="1"/>
  <c r="J28" i="1"/>
  <c r="J39" i="1" s="1"/>
  <c r="J40" i="1" s="1"/>
  <c r="K7" i="1"/>
  <c r="K6" i="1" s="1"/>
  <c r="K28" i="1"/>
  <c r="L7" i="1"/>
  <c r="L6" i="1"/>
  <c r="L28" i="1"/>
  <c r="L39" i="1" s="1"/>
  <c r="L40" i="1" s="1"/>
  <c r="M7" i="1"/>
  <c r="M6" i="1"/>
  <c r="M24" i="1" s="1"/>
  <c r="M28" i="1"/>
  <c r="M42" i="1" s="1"/>
  <c r="B17" i="1"/>
  <c r="B13" i="1" s="1"/>
  <c r="C17" i="1"/>
  <c r="C13" i="1" s="1"/>
  <c r="D17" i="1"/>
  <c r="D13" i="1"/>
  <c r="E17" i="1"/>
  <c r="E13" i="1"/>
  <c r="F17" i="1"/>
  <c r="F13" i="1" s="1"/>
  <c r="G17" i="1"/>
  <c r="G13" i="1" s="1"/>
  <c r="H17" i="1"/>
  <c r="H13" i="1" s="1"/>
  <c r="H43" i="1" s="1"/>
  <c r="I17" i="1"/>
  <c r="I13" i="1" s="1"/>
  <c r="I22" i="1" s="1"/>
  <c r="I23" i="1" s="1"/>
  <c r="J17" i="1"/>
  <c r="J13" i="1" s="1"/>
  <c r="K17" i="1"/>
  <c r="K13" i="1" s="1"/>
  <c r="L17" i="1"/>
  <c r="L13" i="1"/>
  <c r="L43" i="1"/>
  <c r="M17" i="1"/>
  <c r="M13" i="1" s="1"/>
  <c r="N8" i="1"/>
  <c r="N9" i="1"/>
  <c r="N10" i="1"/>
  <c r="N11" i="1"/>
  <c r="N14" i="1"/>
  <c r="N18" i="1"/>
  <c r="N19" i="1"/>
  <c r="N29" i="1"/>
  <c r="N30" i="1"/>
  <c r="N31" i="1"/>
  <c r="N32" i="1"/>
  <c r="N35" i="1"/>
  <c r="E43" i="1"/>
  <c r="F6" i="1"/>
  <c r="F24" i="1" s="1"/>
  <c r="F42" i="1"/>
  <c r="G24" i="1" l="1"/>
  <c r="G42" i="1"/>
  <c r="M43" i="1"/>
  <c r="M46" i="1" s="1"/>
  <c r="M47" i="1" s="1"/>
  <c r="M39" i="1"/>
  <c r="M40" i="1" s="1"/>
  <c r="M25" i="1"/>
  <c r="M22" i="1"/>
  <c r="M23" i="1" s="1"/>
  <c r="L22" i="1"/>
  <c r="L23" i="1" s="1"/>
  <c r="L42" i="1"/>
  <c r="L46" i="1" s="1"/>
  <c r="L47" i="1" s="1"/>
  <c r="L24" i="1"/>
  <c r="L25" i="1" s="1"/>
  <c r="K43" i="1"/>
  <c r="K39" i="1"/>
  <c r="K40" i="1" s="1"/>
  <c r="K22" i="1"/>
  <c r="K23" i="1" s="1"/>
  <c r="K42" i="1"/>
  <c r="K24" i="1"/>
  <c r="K25" i="1" s="1"/>
  <c r="J42" i="1"/>
  <c r="J43" i="1"/>
  <c r="J46" i="1" s="1"/>
  <c r="J47" i="1" s="1"/>
  <c r="J22" i="1"/>
  <c r="J23" i="1" s="1"/>
  <c r="J25" i="1"/>
  <c r="I39" i="1"/>
  <c r="I40" i="1" s="1"/>
  <c r="I25" i="1"/>
  <c r="I43" i="1"/>
  <c r="I46" i="1" s="1"/>
  <c r="I47" i="1" s="1"/>
  <c r="N28" i="1"/>
  <c r="H42" i="1"/>
  <c r="H46" i="1" s="1"/>
  <c r="H47" i="1" s="1"/>
  <c r="H25" i="1"/>
  <c r="H22" i="1"/>
  <c r="H23" i="1" s="1"/>
  <c r="G43" i="1"/>
  <c r="G46" i="1" s="1"/>
  <c r="G47" i="1" s="1"/>
  <c r="G25" i="1"/>
  <c r="G22" i="1"/>
  <c r="G23" i="1" s="1"/>
  <c r="F39" i="1"/>
  <c r="F40" i="1" s="1"/>
  <c r="F43" i="1"/>
  <c r="F46" i="1" s="1"/>
  <c r="F47" i="1" s="1"/>
  <c r="F25" i="1"/>
  <c r="F22" i="1"/>
  <c r="F23" i="1" s="1"/>
  <c r="E22" i="1"/>
  <c r="E23" i="1" s="1"/>
  <c r="E42" i="1"/>
  <c r="E24" i="1"/>
  <c r="E25" i="1" s="1"/>
  <c r="D43" i="1"/>
  <c r="D39" i="1"/>
  <c r="D40" i="1" s="1"/>
  <c r="D42" i="1"/>
  <c r="D22" i="1"/>
  <c r="D23" i="1" s="1"/>
  <c r="D24" i="1"/>
  <c r="D25" i="1" s="1"/>
  <c r="C43" i="1"/>
  <c r="C39" i="1"/>
  <c r="C40" i="1" s="1"/>
  <c r="N33" i="1"/>
  <c r="N17" i="1"/>
  <c r="N13" i="1"/>
  <c r="C24" i="1"/>
  <c r="C25" i="1" s="1"/>
  <c r="C42" i="1"/>
  <c r="C22" i="1"/>
  <c r="C23" i="1" s="1"/>
  <c r="N7" i="1"/>
  <c r="B39" i="1"/>
  <c r="B43" i="1"/>
  <c r="B24" i="1"/>
  <c r="B42" i="1"/>
  <c r="B22" i="1"/>
  <c r="N6" i="1"/>
  <c r="M44" i="1" l="1"/>
  <c r="M45" i="1" s="1"/>
  <c r="L44" i="1"/>
  <c r="L45" i="1" s="1"/>
  <c r="K44" i="1"/>
  <c r="K45" i="1" s="1"/>
  <c r="K46" i="1"/>
  <c r="K47" i="1" s="1"/>
  <c r="J44" i="1"/>
  <c r="J45" i="1" s="1"/>
  <c r="I44" i="1"/>
  <c r="I45" i="1" s="1"/>
  <c r="H44" i="1"/>
  <c r="H45" i="1" s="1"/>
  <c r="G44" i="1"/>
  <c r="G45" i="1" s="1"/>
  <c r="F44" i="1"/>
  <c r="F45" i="1" s="1"/>
  <c r="N43" i="1"/>
  <c r="N39" i="1"/>
  <c r="N40" i="1" s="1"/>
  <c r="E46" i="1"/>
  <c r="E47" i="1" s="1"/>
  <c r="E44" i="1"/>
  <c r="E45" i="1" s="1"/>
  <c r="D44" i="1"/>
  <c r="D45" i="1" s="1"/>
  <c r="D46" i="1"/>
  <c r="D47" i="1" s="1"/>
  <c r="N24" i="1"/>
  <c r="N25" i="1" s="1"/>
  <c r="C44" i="1"/>
  <c r="C45" i="1" s="1"/>
  <c r="C46" i="1"/>
  <c r="C47" i="1" s="1"/>
  <c r="N42" i="1"/>
  <c r="B40" i="1"/>
  <c r="B25" i="1"/>
  <c r="B44" i="1"/>
  <c r="B46" i="1"/>
  <c r="B47" i="1" s="1"/>
  <c r="B23" i="1"/>
  <c r="N22" i="1"/>
  <c r="N23" i="1" s="1"/>
  <c r="N46" i="1" l="1"/>
  <c r="N47" i="1" s="1"/>
  <c r="B45" i="1"/>
  <c r="N44" i="1"/>
  <c r="N45" i="1" s="1"/>
</calcChain>
</file>

<file path=xl/sharedStrings.xml><?xml version="1.0" encoding="utf-8"?>
<sst xmlns="http://schemas.openxmlformats.org/spreadsheetml/2006/main" count="61" uniqueCount="59">
  <si>
    <t>Republic of Lebanon</t>
  </si>
  <si>
    <t>Ministry of Finance</t>
  </si>
  <si>
    <t>(in Millions of LL)</t>
  </si>
  <si>
    <t>Jan</t>
  </si>
  <si>
    <t>Feb</t>
  </si>
  <si>
    <t>Mar</t>
  </si>
  <si>
    <t>Apr</t>
  </si>
  <si>
    <t>May</t>
  </si>
  <si>
    <t>Jun</t>
  </si>
  <si>
    <t>Jul</t>
  </si>
  <si>
    <t>Aug</t>
  </si>
  <si>
    <t>Sept</t>
  </si>
  <si>
    <t>Oct</t>
  </si>
  <si>
    <t>Nov</t>
  </si>
  <si>
    <t>Dec</t>
  </si>
  <si>
    <t>Total</t>
  </si>
  <si>
    <t>1. Budget Transactions</t>
  </si>
  <si>
    <t>Budget Total Deficit/Surplus</t>
  </si>
  <si>
    <t xml:space="preserve">          In % of total expenditure</t>
  </si>
  <si>
    <t>Budget Primary Deficit/Surplus</t>
  </si>
  <si>
    <t>2. Treasury Transactions</t>
  </si>
  <si>
    <t>Total Treasury Deficit/Surplus</t>
  </si>
  <si>
    <t>3. Total Cash In</t>
  </si>
  <si>
    <t>4. Total Cash Out</t>
  </si>
  <si>
    <t xml:space="preserve">          In % of Total Expenditures</t>
  </si>
  <si>
    <t>5. Total Cash Deficit    / Surplus</t>
  </si>
  <si>
    <t>Summary of Fiscal Performance</t>
  </si>
  <si>
    <t>6. Total Primary Deficit      / Surplus</t>
  </si>
  <si>
    <t>of which Misc Tax Revenues</t>
  </si>
  <si>
    <t>of which Customs Revenues</t>
  </si>
  <si>
    <t>of which VAT Revenues</t>
  </si>
  <si>
    <t>1.2 Expenditures</t>
  </si>
  <si>
    <t>1.1.1 Tax Revenues</t>
  </si>
  <si>
    <t>1.1.2 Non Tax Revenues</t>
  </si>
  <si>
    <t>1.2.1 General Expenditures</t>
  </si>
  <si>
    <t>In % of total expenditure</t>
  </si>
  <si>
    <t>2.1 Resources</t>
  </si>
  <si>
    <t>2.2 Withdrawals</t>
  </si>
  <si>
    <t>2.1.1 Guarantees</t>
  </si>
  <si>
    <t>2.1.2 Municipalities</t>
  </si>
  <si>
    <t>2.1.3 Deposits</t>
  </si>
  <si>
    <t>2.1.4 Other</t>
  </si>
  <si>
    <t>2.2.1 Guarantees</t>
  </si>
  <si>
    <t>2.2.2 Municipalities</t>
  </si>
  <si>
    <t>2.2.3 Deposits</t>
  </si>
  <si>
    <t>2.2.4 Other</t>
  </si>
  <si>
    <t>of which Bud Expenditures prev years</t>
  </si>
  <si>
    <t xml:space="preserve">1.2.2.2 Foreign Debt </t>
  </si>
  <si>
    <t>1.2.2 Interest payments</t>
  </si>
  <si>
    <r>
      <t xml:space="preserve">1.1 Revenues </t>
    </r>
    <r>
      <rPr>
        <b/>
        <vertAlign val="superscript"/>
        <sz val="12"/>
        <rFont val="Times New Roman"/>
        <family val="1"/>
      </rPr>
      <t>1</t>
    </r>
  </si>
  <si>
    <r>
      <t>of which Telecom Revenues</t>
    </r>
    <r>
      <rPr>
        <vertAlign val="superscript"/>
        <sz val="12"/>
        <rFont val="Times New Roman"/>
        <family val="1"/>
      </rPr>
      <t xml:space="preserve"> 2</t>
    </r>
  </si>
  <si>
    <r>
      <t>of which EDL</t>
    </r>
    <r>
      <rPr>
        <vertAlign val="superscript"/>
        <sz val="12"/>
        <rFont val="Times New Roman"/>
        <family val="1"/>
      </rPr>
      <t xml:space="preserve"> 3</t>
    </r>
  </si>
  <si>
    <r>
      <t xml:space="preserve">1.2.2.1 Domestic Debt </t>
    </r>
    <r>
      <rPr>
        <vertAlign val="superscript"/>
        <sz val="12"/>
        <rFont val="Times New Roman"/>
        <family val="1"/>
      </rPr>
      <t>4</t>
    </r>
  </si>
  <si>
    <r>
      <t xml:space="preserve">1.2.3 Foreign Debt Principal Repayment </t>
    </r>
    <r>
      <rPr>
        <vertAlign val="superscript"/>
        <sz val="12"/>
        <rFont val="Times New Roman"/>
        <family val="1"/>
      </rPr>
      <t>5</t>
    </r>
  </si>
  <si>
    <t>1- Revenues on Excise Taxes are included within customs revenues for comparative reasons.</t>
  </si>
  <si>
    <t>4- Remark: Note that since April 2014, the Discounted Interest is calculated as at Issuance date instead of Maturity date.</t>
  </si>
  <si>
    <t>5- Foreign debt principal repayments: Includes repayment of principal on concessionnal loans earmarked for project financing.</t>
  </si>
  <si>
    <t>3- As of Jan 2015, the NET amount of Letters of Credit (Amounts Blocked on purchase of Gas oil and Fuel oil and their Refunds) will be accounted on a cash basis date INSTEAD of their billing due date that was used in previous years.</t>
  </si>
  <si>
    <t>2- Starting January 2015, the Telecom figures that are represented in the fiscal performance are the actual transfers from the Ministry of Telecom to the treasury account at BDL, whereas in the previous years these figures were the ones estimated by MOT or MOF.</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</si>
</sst>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charset val="178"/>
    </font>
    <font>
      <b/>
      <i/>
      <sz val="16"/>
      <name val="Times New Roman"/>
      <charset val="178"/>
    </font>
    <font>
      <b/>
      <sz val="12"/>
      <name val="Times New Roman"/>
      <family val="1"/>
      <charset val="178"/>
    </font>
    <font>
      <sz val="12"/>
      <name val="Times New Roman"/>
      <family val="1"/>
      <charset val="178"/>
    </font>
    <font>
      <b/>
      <i/>
      <sz val="14"/>
      <name val="Times New Roman"/>
      <charset val="178"/>
    </font>
    <font>
      <b/>
      <sz val="14"/>
      <name val="Times New Roman"/>
      <family val="1"/>
      <charset val="178"/>
    </font>
    <font>
      <b/>
      <sz val="12"/>
      <name val="Times New Roman"/>
      <charset val="178"/>
    </font>
    <font>
      <b/>
      <sz val="13"/>
      <name val="Times New Roman"/>
      <family val="1"/>
      <charset val="178"/>
    </font>
    <font>
      <b/>
      <sz val="12"/>
      <name val="Times New Roman"/>
      <family val="1"/>
    </font>
    <font>
      <sz val="10"/>
      <name val="Times New Roman"/>
      <family val="1"/>
    </font>
    <font>
      <b/>
      <vertAlign val="superscript"/>
      <sz val="12"/>
      <name val="Times New Roman"/>
      <family val="1"/>
    </font>
    <font>
      <vertAlign val="superscript"/>
      <sz val="12"/>
      <name val="Times New Roman"/>
      <family val="1"/>
    </font>
    <font>
      <sz val="10"/>
      <color rgb="FF333333"/>
      <name val="Times New Roman"/>
      <family val="1"/>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left"/>
    </xf>
    <xf numFmtId="0" fontId="3" fillId="0" borderId="0" xfId="0" applyFont="1"/>
    <xf numFmtId="0" fontId="4" fillId="0" borderId="0" xfId="0" applyFont="1" applyAlignment="1">
      <alignment horizontal="left"/>
    </xf>
    <xf numFmtId="0" fontId="3"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2" xfId="0" applyFont="1" applyFill="1" applyBorder="1" applyAlignment="1">
      <alignment horizontal="center" vertical="center" wrapText="1"/>
    </xf>
    <xf numFmtId="0" fontId="5" fillId="0" borderId="3" xfId="0" applyFont="1" applyBorder="1"/>
    <xf numFmtId="0" fontId="3" fillId="0" borderId="1" xfId="0" applyFont="1" applyBorder="1"/>
    <xf numFmtId="0" fontId="2" fillId="0" borderId="4" xfId="0" applyFont="1" applyBorder="1"/>
    <xf numFmtId="3" fontId="2" fillId="0" borderId="1" xfId="0" applyNumberFormat="1" applyFont="1" applyBorder="1"/>
    <xf numFmtId="0" fontId="2" fillId="0" borderId="0" xfId="0" applyFont="1"/>
    <xf numFmtId="3" fontId="3" fillId="0" borderId="1" xfId="0" applyNumberFormat="1" applyFont="1" applyBorder="1"/>
    <xf numFmtId="0" fontId="6" fillId="0" borderId="0" xfId="0" applyFont="1"/>
    <xf numFmtId="0" fontId="3" fillId="0" borderId="4" xfId="0" applyFont="1" applyBorder="1"/>
    <xf numFmtId="10" fontId="2" fillId="0" borderId="1" xfId="0" applyNumberFormat="1" applyFont="1" applyBorder="1"/>
    <xf numFmtId="10" fontId="3" fillId="0" borderId="1" xfId="0" applyNumberFormat="1" applyFont="1" applyBorder="1"/>
    <xf numFmtId="0" fontId="5" fillId="0" borderId="4" xfId="0" applyFont="1" applyBorder="1"/>
    <xf numFmtId="0" fontId="7" fillId="0" borderId="4" xfId="0" applyFont="1" applyBorder="1"/>
    <xf numFmtId="0" fontId="7" fillId="0" borderId="2" xfId="0" applyFont="1" applyBorder="1"/>
    <xf numFmtId="2" fontId="2" fillId="0" borderId="0" xfId="0" applyNumberFormat="1" applyFont="1" applyAlignment="1"/>
    <xf numFmtId="3" fontId="8" fillId="0" borderId="1" xfId="0" applyNumberFormat="1" applyFont="1" applyBorder="1"/>
    <xf numFmtId="1" fontId="2" fillId="0" borderId="0" xfId="0" applyNumberFormat="1" applyFont="1" applyAlignment="1">
      <alignment horizontal="left"/>
    </xf>
    <xf numFmtId="0" fontId="3" fillId="0" borderId="4" xfId="0" applyFont="1" applyBorder="1" applyAlignment="1">
      <alignment horizontal="left" indent="4"/>
    </xf>
    <xf numFmtId="0" fontId="2" fillId="0" borderId="4" xfId="0" applyFont="1" applyBorder="1" applyAlignment="1">
      <alignment horizontal="left" indent="1"/>
    </xf>
    <xf numFmtId="0" fontId="6" fillId="0" borderId="4" xfId="0" applyFont="1" applyBorder="1" applyAlignment="1">
      <alignment horizontal="left" indent="1"/>
    </xf>
    <xf numFmtId="0" fontId="3" fillId="0" borderId="4" xfId="0" applyFont="1" applyBorder="1" applyAlignment="1">
      <alignment horizontal="left" indent="2"/>
    </xf>
    <xf numFmtId="0" fontId="2" fillId="0" borderId="4" xfId="0" applyFont="1" applyBorder="1" applyAlignment="1">
      <alignment horizontal="left" indent="3"/>
    </xf>
    <xf numFmtId="0" fontId="9" fillId="0" borderId="0" xfId="0" applyFont="1"/>
    <xf numFmtId="0" fontId="9" fillId="0" borderId="0" xfId="0" applyFont="1" applyAlignment="1">
      <alignment horizontal="left" readingOrder="1"/>
    </xf>
    <xf numFmtId="2" fontId="2" fillId="0" borderId="5" xfId="0" applyNumberFormat="1" applyFont="1" applyBorder="1" applyAlignment="1">
      <alignment horizontal="center"/>
    </xf>
    <xf numFmtId="0" fontId="12" fillId="0" borderId="0" xfId="0" applyFont="1" applyAlignment="1">
      <alignment horizontal="left"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2"/>
  <sheetViews>
    <sheetView tabSelected="1" topLeftCell="A19" zoomScaleNormal="100" workbookViewId="0">
      <selection activeCell="A60" sqref="A60"/>
    </sheetView>
  </sheetViews>
  <sheetFormatPr defaultRowHeight="12.75" x14ac:dyDescent="0.2"/>
  <cols>
    <col min="1" max="1" width="42" customWidth="1"/>
    <col min="2" max="12" width="10.42578125" customWidth="1"/>
    <col min="13" max="13" width="10.85546875" bestFit="1" customWidth="1"/>
    <col min="14" max="14" width="11.85546875" customWidth="1"/>
  </cols>
  <sheetData>
    <row r="1" spans="1:14" s="2" customFormat="1" ht="17.25" customHeight="1" x14ac:dyDescent="0.3">
      <c r="A1" s="1" t="s">
        <v>0</v>
      </c>
      <c r="C1" s="22"/>
      <c r="D1" s="22"/>
      <c r="E1" s="22"/>
      <c r="G1" s="22" t="s">
        <v>26</v>
      </c>
      <c r="H1" s="22"/>
      <c r="I1" s="22"/>
      <c r="J1" s="24">
        <v>2015</v>
      </c>
      <c r="K1" s="22"/>
      <c r="L1" s="22"/>
      <c r="M1" s="22"/>
      <c r="N1" s="22"/>
    </row>
    <row r="2" spans="1:14" s="2" customFormat="1" ht="18.75" customHeight="1" x14ac:dyDescent="0.3">
      <c r="A2" s="3" t="s">
        <v>1</v>
      </c>
      <c r="B2" s="32" t="s">
        <v>2</v>
      </c>
      <c r="C2" s="32"/>
      <c r="D2" s="32"/>
      <c r="E2" s="32"/>
      <c r="F2" s="32"/>
      <c r="G2" s="32"/>
      <c r="H2" s="32"/>
      <c r="I2" s="32"/>
      <c r="J2" s="32"/>
      <c r="K2" s="32"/>
      <c r="L2" s="32"/>
      <c r="M2" s="32"/>
      <c r="N2" s="32"/>
    </row>
    <row r="3" spans="1:14" s="6" customFormat="1" ht="24" customHeight="1" x14ac:dyDescent="0.2">
      <c r="A3" s="4"/>
      <c r="B3" s="5" t="s">
        <v>3</v>
      </c>
      <c r="C3" s="5" t="s">
        <v>4</v>
      </c>
      <c r="D3" s="5" t="s">
        <v>5</v>
      </c>
      <c r="E3" s="5" t="s">
        <v>6</v>
      </c>
      <c r="F3" s="5" t="s">
        <v>7</v>
      </c>
      <c r="G3" s="5" t="s">
        <v>8</v>
      </c>
      <c r="H3" s="5" t="s">
        <v>9</v>
      </c>
      <c r="I3" s="5" t="s">
        <v>10</v>
      </c>
      <c r="J3" s="5" t="s">
        <v>11</v>
      </c>
      <c r="K3" s="5" t="s">
        <v>12</v>
      </c>
      <c r="L3" s="5" t="s">
        <v>13</v>
      </c>
      <c r="M3" s="5" t="s">
        <v>14</v>
      </c>
      <c r="N3" s="5" t="s">
        <v>15</v>
      </c>
    </row>
    <row r="4" spans="1:14" s="6" customFormat="1" ht="11.1" customHeight="1" x14ac:dyDescent="0.2">
      <c r="A4" s="7"/>
      <c r="B4" s="8"/>
      <c r="C4" s="8"/>
      <c r="D4" s="8"/>
      <c r="E4" s="8"/>
      <c r="F4" s="8"/>
      <c r="G4" s="8"/>
      <c r="H4" s="8"/>
      <c r="I4" s="8"/>
      <c r="J4" s="8"/>
      <c r="K4" s="8"/>
      <c r="L4" s="8"/>
      <c r="M4" s="8"/>
      <c r="N4" s="8"/>
    </row>
    <row r="5" spans="1:14" s="2" customFormat="1" ht="15.75" customHeight="1" x14ac:dyDescent="0.3">
      <c r="A5" s="9" t="s">
        <v>16</v>
      </c>
      <c r="B5" s="10"/>
      <c r="C5" s="10"/>
      <c r="D5" s="10"/>
      <c r="E5" s="10"/>
      <c r="F5" s="10"/>
      <c r="G5" s="10"/>
      <c r="H5" s="10"/>
      <c r="I5" s="10"/>
      <c r="J5" s="10"/>
      <c r="K5" s="10"/>
      <c r="L5" s="10"/>
      <c r="M5" s="10"/>
      <c r="N5" s="10"/>
    </row>
    <row r="6" spans="1:14" s="13" customFormat="1" ht="15.75" customHeight="1" x14ac:dyDescent="0.25">
      <c r="A6" s="26" t="s">
        <v>49</v>
      </c>
      <c r="B6" s="12">
        <f>B7+B11</f>
        <v>1224031</v>
      </c>
      <c r="C6" s="12">
        <f t="shared" ref="C6:M6" si="0">C7+C11</f>
        <v>621596</v>
      </c>
      <c r="D6" s="12">
        <f t="shared" si="0"/>
        <v>1117588</v>
      </c>
      <c r="E6" s="12">
        <f t="shared" si="0"/>
        <v>1539931</v>
      </c>
      <c r="F6" s="12">
        <f t="shared" si="0"/>
        <v>1298334</v>
      </c>
      <c r="G6" s="12">
        <f t="shared" si="0"/>
        <v>1413422</v>
      </c>
      <c r="H6" s="12">
        <f t="shared" si="0"/>
        <v>1207226</v>
      </c>
      <c r="I6" s="12">
        <f t="shared" si="0"/>
        <v>1050243</v>
      </c>
      <c r="J6" s="12">
        <f t="shared" si="0"/>
        <v>810564</v>
      </c>
      <c r="K6" s="12">
        <f t="shared" si="0"/>
        <v>1517938</v>
      </c>
      <c r="L6" s="12">
        <f t="shared" si="0"/>
        <v>872802</v>
      </c>
      <c r="M6" s="12">
        <f t="shared" si="0"/>
        <v>961596</v>
      </c>
      <c r="N6" s="12">
        <f t="shared" ref="N6:N20" si="1">SUM(B6:M6)</f>
        <v>13635271</v>
      </c>
    </row>
    <row r="7" spans="1:14" s="2" customFormat="1" ht="15.75" customHeight="1" x14ac:dyDescent="0.25">
      <c r="A7" s="28" t="s">
        <v>32</v>
      </c>
      <c r="B7" s="14">
        <f>SUM(B8:B10)</f>
        <v>1114263</v>
      </c>
      <c r="C7" s="14">
        <f t="shared" ref="C7:M7" si="2">SUM(C8:C10)</f>
        <v>541931</v>
      </c>
      <c r="D7" s="14">
        <f t="shared" si="2"/>
        <v>645384</v>
      </c>
      <c r="E7" s="14">
        <f t="shared" si="2"/>
        <v>1167119</v>
      </c>
      <c r="F7" s="14">
        <f t="shared" si="2"/>
        <v>1038979</v>
      </c>
      <c r="G7" s="14">
        <f t="shared" si="2"/>
        <v>1146462</v>
      </c>
      <c r="H7" s="14">
        <f t="shared" si="2"/>
        <v>1102316</v>
      </c>
      <c r="I7" s="14">
        <f t="shared" si="2"/>
        <v>644319</v>
      </c>
      <c r="J7" s="14">
        <f t="shared" si="2"/>
        <v>565356</v>
      </c>
      <c r="K7" s="14">
        <f t="shared" si="2"/>
        <v>1112261</v>
      </c>
      <c r="L7" s="14">
        <f t="shared" si="2"/>
        <v>595885</v>
      </c>
      <c r="M7" s="14">
        <f t="shared" si="2"/>
        <v>655920</v>
      </c>
      <c r="N7" s="14">
        <f t="shared" si="1"/>
        <v>10330195</v>
      </c>
    </row>
    <row r="8" spans="1:14" s="2" customFormat="1" ht="15.75" customHeight="1" x14ac:dyDescent="0.25">
      <c r="A8" s="25" t="s">
        <v>28</v>
      </c>
      <c r="B8" s="14">
        <v>484007</v>
      </c>
      <c r="C8" s="14">
        <v>267107</v>
      </c>
      <c r="D8" s="14">
        <v>339839</v>
      </c>
      <c r="E8" s="14">
        <v>540320</v>
      </c>
      <c r="F8" s="14">
        <v>693414</v>
      </c>
      <c r="G8" s="14">
        <v>767194</v>
      </c>
      <c r="H8" s="14">
        <v>471367</v>
      </c>
      <c r="I8" s="14">
        <v>295903</v>
      </c>
      <c r="J8" s="14">
        <v>235420</v>
      </c>
      <c r="K8" s="14">
        <v>435962</v>
      </c>
      <c r="L8" s="14">
        <v>249703</v>
      </c>
      <c r="M8" s="14">
        <v>327356</v>
      </c>
      <c r="N8" s="14">
        <f t="shared" si="1"/>
        <v>5107592</v>
      </c>
    </row>
    <row r="9" spans="1:14" s="2" customFormat="1" ht="15.75" customHeight="1" x14ac:dyDescent="0.25">
      <c r="A9" s="25" t="s">
        <v>29</v>
      </c>
      <c r="B9" s="14">
        <v>168217</v>
      </c>
      <c r="C9" s="14">
        <v>139448</v>
      </c>
      <c r="D9" s="14">
        <v>158350</v>
      </c>
      <c r="E9" s="14">
        <v>177359</v>
      </c>
      <c r="F9" s="14">
        <v>174676</v>
      </c>
      <c r="G9" s="14">
        <v>184868</v>
      </c>
      <c r="H9" s="14">
        <v>174975</v>
      </c>
      <c r="I9" s="14">
        <v>175853</v>
      </c>
      <c r="J9" s="14">
        <v>168626</v>
      </c>
      <c r="K9" s="14">
        <v>187201</v>
      </c>
      <c r="L9" s="14">
        <v>183616</v>
      </c>
      <c r="M9" s="14">
        <v>170632</v>
      </c>
      <c r="N9" s="14">
        <f t="shared" si="1"/>
        <v>2063821</v>
      </c>
    </row>
    <row r="10" spans="1:14" s="2" customFormat="1" ht="15.75" customHeight="1" x14ac:dyDescent="0.25">
      <c r="A10" s="25" t="s">
        <v>30</v>
      </c>
      <c r="B10" s="14">
        <v>462039</v>
      </c>
      <c r="C10" s="14">
        <v>135376</v>
      </c>
      <c r="D10" s="14">
        <v>147195</v>
      </c>
      <c r="E10" s="14">
        <v>449440</v>
      </c>
      <c r="F10" s="14">
        <v>170889</v>
      </c>
      <c r="G10" s="14">
        <v>194400</v>
      </c>
      <c r="H10" s="14">
        <v>455974</v>
      </c>
      <c r="I10" s="14">
        <v>172563</v>
      </c>
      <c r="J10" s="14">
        <v>161310</v>
      </c>
      <c r="K10" s="14">
        <v>489098</v>
      </c>
      <c r="L10" s="14">
        <v>162566</v>
      </c>
      <c r="M10" s="14">
        <v>157932</v>
      </c>
      <c r="N10" s="14">
        <f t="shared" si="1"/>
        <v>3158782</v>
      </c>
    </row>
    <row r="11" spans="1:14" s="2" customFormat="1" ht="15.75" customHeight="1" x14ac:dyDescent="0.25">
      <c r="A11" s="28" t="s">
        <v>33</v>
      </c>
      <c r="B11" s="14">
        <v>109768</v>
      </c>
      <c r="C11" s="14">
        <v>79665</v>
      </c>
      <c r="D11" s="14">
        <v>472204</v>
      </c>
      <c r="E11" s="14">
        <v>372812</v>
      </c>
      <c r="F11" s="14">
        <v>259355</v>
      </c>
      <c r="G11" s="14">
        <v>266960</v>
      </c>
      <c r="H11" s="14">
        <v>104910</v>
      </c>
      <c r="I11" s="14">
        <v>405924</v>
      </c>
      <c r="J11" s="14">
        <v>245208</v>
      </c>
      <c r="K11" s="14">
        <v>405677</v>
      </c>
      <c r="L11" s="14">
        <v>276917</v>
      </c>
      <c r="M11" s="14">
        <v>305676</v>
      </c>
      <c r="N11" s="14">
        <f t="shared" si="1"/>
        <v>3305076</v>
      </c>
    </row>
    <row r="12" spans="1:14" s="2" customFormat="1" ht="15.75" customHeight="1" x14ac:dyDescent="0.25">
      <c r="A12" s="25" t="s">
        <v>50</v>
      </c>
      <c r="B12" s="14">
        <v>0</v>
      </c>
      <c r="C12" s="14">
        <v>0</v>
      </c>
      <c r="D12" s="14">
        <v>363308</v>
      </c>
      <c r="E12" s="14">
        <v>155273</v>
      </c>
      <c r="F12" s="14">
        <v>155273</v>
      </c>
      <c r="G12" s="14">
        <v>155273</v>
      </c>
      <c r="H12" s="14">
        <v>0</v>
      </c>
      <c r="I12" s="14">
        <v>310545</v>
      </c>
      <c r="J12" s="14">
        <v>155000</v>
      </c>
      <c r="K12" s="14">
        <v>310545</v>
      </c>
      <c r="L12" s="14">
        <v>155273</v>
      </c>
      <c r="M12" s="14">
        <v>100000</v>
      </c>
      <c r="N12" s="14">
        <f t="shared" si="1"/>
        <v>1860490</v>
      </c>
    </row>
    <row r="13" spans="1:14" s="15" customFormat="1" ht="15.75" customHeight="1" x14ac:dyDescent="0.25">
      <c r="A13" s="27" t="s">
        <v>31</v>
      </c>
      <c r="B13" s="12">
        <f>B14+B17+B20</f>
        <v>1343435</v>
      </c>
      <c r="C13" s="12">
        <f t="shared" ref="C13:L13" si="3">C14+C17+C20</f>
        <v>1205666</v>
      </c>
      <c r="D13" s="12">
        <f t="shared" si="3"/>
        <v>1708008</v>
      </c>
      <c r="E13" s="12">
        <f t="shared" si="3"/>
        <v>1668874</v>
      </c>
      <c r="F13" s="12">
        <f t="shared" si="3"/>
        <v>1550148</v>
      </c>
      <c r="G13" s="12">
        <f t="shared" si="3"/>
        <v>1472064</v>
      </c>
      <c r="H13" s="12">
        <f t="shared" si="3"/>
        <v>1362955</v>
      </c>
      <c r="I13" s="12">
        <f t="shared" si="3"/>
        <v>1156252</v>
      </c>
      <c r="J13" s="12">
        <f t="shared" si="3"/>
        <v>1727188</v>
      </c>
      <c r="K13" s="12">
        <f t="shared" si="3"/>
        <v>1422413</v>
      </c>
      <c r="L13" s="12">
        <f t="shared" si="3"/>
        <v>1779310</v>
      </c>
      <c r="M13" s="12">
        <f>M14+M17+M20</f>
        <v>1711377</v>
      </c>
      <c r="N13" s="12">
        <f>SUM(B13:M13)</f>
        <v>18107690</v>
      </c>
    </row>
    <row r="14" spans="1:14" s="2" customFormat="1" ht="15.75" customHeight="1" x14ac:dyDescent="0.25">
      <c r="A14" s="28" t="s">
        <v>34</v>
      </c>
      <c r="B14" s="14">
        <v>937197</v>
      </c>
      <c r="C14" s="14">
        <v>947776</v>
      </c>
      <c r="D14" s="14">
        <v>979208</v>
      </c>
      <c r="E14" s="14">
        <v>954292</v>
      </c>
      <c r="F14" s="14">
        <v>784677</v>
      </c>
      <c r="G14" s="14">
        <v>938564</v>
      </c>
      <c r="H14" s="14">
        <v>953203</v>
      </c>
      <c r="I14" s="14">
        <v>778063</v>
      </c>
      <c r="J14" s="14">
        <v>976662</v>
      </c>
      <c r="K14" s="14">
        <v>705657</v>
      </c>
      <c r="L14" s="14">
        <v>953042</v>
      </c>
      <c r="M14" s="14">
        <v>1149117</v>
      </c>
      <c r="N14" s="14">
        <f t="shared" si="1"/>
        <v>11057458</v>
      </c>
    </row>
    <row r="15" spans="1:14" s="2" customFormat="1" ht="15.75" customHeight="1" x14ac:dyDescent="0.25">
      <c r="A15" s="25" t="s">
        <v>51</v>
      </c>
      <c r="B15" s="14">
        <v>187834</v>
      </c>
      <c r="C15" s="14">
        <v>126430</v>
      </c>
      <c r="D15" s="14">
        <v>161300</v>
      </c>
      <c r="E15" s="14">
        <v>106979</v>
      </c>
      <c r="F15" s="14">
        <v>129110</v>
      </c>
      <c r="G15" s="14">
        <v>234379</v>
      </c>
      <c r="H15" s="14">
        <v>164552</v>
      </c>
      <c r="I15" s="14">
        <v>76333</v>
      </c>
      <c r="J15" s="14">
        <v>152302</v>
      </c>
      <c r="K15" s="14">
        <v>119158</v>
      </c>
      <c r="L15" s="14">
        <v>132255</v>
      </c>
      <c r="M15" s="14">
        <v>120243</v>
      </c>
      <c r="N15" s="14">
        <f t="shared" si="1"/>
        <v>1710875</v>
      </c>
    </row>
    <row r="16" spans="1:14" s="2" customFormat="1" ht="15.75" customHeight="1" x14ac:dyDescent="0.25">
      <c r="A16" s="25" t="s">
        <v>46</v>
      </c>
      <c r="B16" s="14">
        <v>302409</v>
      </c>
      <c r="C16" s="14">
        <v>310700</v>
      </c>
      <c r="D16" s="14">
        <v>243338</v>
      </c>
      <c r="E16" s="14">
        <v>37666</v>
      </c>
      <c r="F16" s="14">
        <v>42794</v>
      </c>
      <c r="G16" s="14">
        <v>4464</v>
      </c>
      <c r="H16" s="14">
        <v>25574</v>
      </c>
      <c r="I16" s="14">
        <v>4589</v>
      </c>
      <c r="J16" s="14">
        <v>4879</v>
      </c>
      <c r="K16" s="14">
        <v>5098</v>
      </c>
      <c r="L16" s="14">
        <v>892</v>
      </c>
      <c r="M16" s="14">
        <v>387191</v>
      </c>
      <c r="N16" s="14">
        <f t="shared" si="1"/>
        <v>1369594</v>
      </c>
    </row>
    <row r="17" spans="1:14" s="2" customFormat="1" ht="15.75" customHeight="1" x14ac:dyDescent="0.25">
      <c r="A17" s="28" t="s">
        <v>48</v>
      </c>
      <c r="B17" s="14">
        <f>SUM(B18:B19)</f>
        <v>387910</v>
      </c>
      <c r="C17" s="14">
        <f t="shared" ref="C17:M17" si="4">SUM(C18:C19)</f>
        <v>243513</v>
      </c>
      <c r="D17" s="14">
        <f t="shared" si="4"/>
        <v>713177</v>
      </c>
      <c r="E17" s="14">
        <f t="shared" si="4"/>
        <v>694084</v>
      </c>
      <c r="F17" s="14">
        <f t="shared" si="4"/>
        <v>693699</v>
      </c>
      <c r="G17" s="14">
        <f t="shared" si="4"/>
        <v>503074</v>
      </c>
      <c r="H17" s="14">
        <f t="shared" si="4"/>
        <v>383058</v>
      </c>
      <c r="I17" s="14">
        <f t="shared" si="4"/>
        <v>368959</v>
      </c>
      <c r="J17" s="14">
        <f t="shared" si="4"/>
        <v>737377</v>
      </c>
      <c r="K17" s="14">
        <f t="shared" si="4"/>
        <v>700876</v>
      </c>
      <c r="L17" s="14">
        <f t="shared" si="4"/>
        <v>758235</v>
      </c>
      <c r="M17" s="14">
        <f t="shared" si="4"/>
        <v>537801</v>
      </c>
      <c r="N17" s="14">
        <f t="shared" si="1"/>
        <v>6721763</v>
      </c>
    </row>
    <row r="18" spans="1:14" s="2" customFormat="1" ht="15.75" customHeight="1" x14ac:dyDescent="0.25">
      <c r="A18" s="25" t="s">
        <v>52</v>
      </c>
      <c r="B18" s="14">
        <v>264975</v>
      </c>
      <c r="C18" s="14">
        <v>200930</v>
      </c>
      <c r="D18" s="14">
        <v>540544</v>
      </c>
      <c r="E18" s="14">
        <v>434733</v>
      </c>
      <c r="F18" s="14">
        <v>309362</v>
      </c>
      <c r="G18" s="14">
        <v>349096</v>
      </c>
      <c r="H18" s="14">
        <v>270958</v>
      </c>
      <c r="I18" s="14">
        <v>224105</v>
      </c>
      <c r="J18" s="14">
        <v>566909</v>
      </c>
      <c r="K18" s="14">
        <v>443329</v>
      </c>
      <c r="L18" s="14">
        <v>315248</v>
      </c>
      <c r="M18" s="14">
        <v>406687</v>
      </c>
      <c r="N18" s="14">
        <f t="shared" si="1"/>
        <v>4326876</v>
      </c>
    </row>
    <row r="19" spans="1:14" s="2" customFormat="1" ht="15.75" customHeight="1" x14ac:dyDescent="0.25">
      <c r="A19" s="25" t="s">
        <v>47</v>
      </c>
      <c r="B19" s="14">
        <v>122935</v>
      </c>
      <c r="C19" s="14">
        <v>42583</v>
      </c>
      <c r="D19" s="14">
        <v>172633</v>
      </c>
      <c r="E19" s="14">
        <v>259351</v>
      </c>
      <c r="F19" s="14">
        <v>384337</v>
      </c>
      <c r="G19" s="14">
        <v>153978</v>
      </c>
      <c r="H19" s="14">
        <v>112100</v>
      </c>
      <c r="I19" s="14">
        <v>144854</v>
      </c>
      <c r="J19" s="14">
        <v>170468</v>
      </c>
      <c r="K19" s="14">
        <v>257547</v>
      </c>
      <c r="L19" s="14">
        <v>442987</v>
      </c>
      <c r="M19" s="14">
        <v>131114</v>
      </c>
      <c r="N19" s="14">
        <f t="shared" si="1"/>
        <v>2394887</v>
      </c>
    </row>
    <row r="20" spans="1:14" s="2" customFormat="1" ht="15.75" customHeight="1" x14ac:dyDescent="0.25">
      <c r="A20" s="28" t="s">
        <v>53</v>
      </c>
      <c r="B20" s="14">
        <v>18328</v>
      </c>
      <c r="C20" s="14">
        <v>14377</v>
      </c>
      <c r="D20" s="14">
        <v>15623</v>
      </c>
      <c r="E20" s="14">
        <v>20498</v>
      </c>
      <c r="F20" s="14">
        <v>71772</v>
      </c>
      <c r="G20" s="14">
        <v>30426</v>
      </c>
      <c r="H20" s="14">
        <v>26694</v>
      </c>
      <c r="I20" s="14">
        <v>9230</v>
      </c>
      <c r="J20" s="14">
        <v>13149</v>
      </c>
      <c r="K20" s="14">
        <v>15880</v>
      </c>
      <c r="L20" s="14">
        <v>68033</v>
      </c>
      <c r="M20" s="14">
        <v>24459</v>
      </c>
      <c r="N20" s="14">
        <f t="shared" si="1"/>
        <v>328469</v>
      </c>
    </row>
    <row r="21" spans="1:14" s="2" customFormat="1" ht="11.1" customHeight="1" x14ac:dyDescent="0.25">
      <c r="A21" s="16"/>
      <c r="B21" s="14"/>
      <c r="C21" s="14"/>
      <c r="D21" s="14"/>
      <c r="E21" s="14"/>
      <c r="F21" s="14"/>
      <c r="G21" s="14"/>
      <c r="H21" s="14"/>
      <c r="I21" s="14"/>
      <c r="J21" s="12"/>
      <c r="K21" s="12"/>
      <c r="L21" s="12"/>
      <c r="M21" s="12"/>
      <c r="N21" s="12"/>
    </row>
    <row r="22" spans="1:14" s="13" customFormat="1" ht="15.75" customHeight="1" x14ac:dyDescent="0.25">
      <c r="A22" s="11" t="s">
        <v>17</v>
      </c>
      <c r="B22" s="12">
        <f>B6-B13</f>
        <v>-119404</v>
      </c>
      <c r="C22" s="12">
        <f t="shared" ref="C22:J22" si="5">C6-C13</f>
        <v>-584070</v>
      </c>
      <c r="D22" s="12">
        <f t="shared" si="5"/>
        <v>-590420</v>
      </c>
      <c r="E22" s="12">
        <f t="shared" si="5"/>
        <v>-128943</v>
      </c>
      <c r="F22" s="12">
        <f t="shared" si="5"/>
        <v>-251814</v>
      </c>
      <c r="G22" s="12">
        <f t="shared" si="5"/>
        <v>-58642</v>
      </c>
      <c r="H22" s="12">
        <f t="shared" si="5"/>
        <v>-155729</v>
      </c>
      <c r="I22" s="12">
        <f t="shared" si="5"/>
        <v>-106009</v>
      </c>
      <c r="J22" s="12">
        <f t="shared" si="5"/>
        <v>-916624</v>
      </c>
      <c r="K22" s="12">
        <f>K6-K13</f>
        <v>95525</v>
      </c>
      <c r="L22" s="12">
        <f>L6-L13</f>
        <v>-906508</v>
      </c>
      <c r="M22" s="12">
        <f>M6-M13</f>
        <v>-749781</v>
      </c>
      <c r="N22" s="12">
        <f>SUM(B22:M22)</f>
        <v>-4472419</v>
      </c>
    </row>
    <row r="23" spans="1:14" s="13" customFormat="1" ht="15.75" customHeight="1" x14ac:dyDescent="0.25">
      <c r="A23" s="29" t="s">
        <v>35</v>
      </c>
      <c r="B23" s="17">
        <f>B22/B13</f>
        <v>-8.8879625735521259E-2</v>
      </c>
      <c r="C23" s="17">
        <f t="shared" ref="C23:J23" si="6">C22/C13</f>
        <v>-0.48443764691050423</v>
      </c>
      <c r="D23" s="17">
        <f t="shared" si="6"/>
        <v>-0.34567753781012733</v>
      </c>
      <c r="E23" s="17">
        <f t="shared" si="6"/>
        <v>-7.7263472257342369E-2</v>
      </c>
      <c r="F23" s="17">
        <f t="shared" si="6"/>
        <v>-0.16244513427105026</v>
      </c>
      <c r="G23" s="17">
        <f t="shared" si="6"/>
        <v>-3.9836583192035126E-2</v>
      </c>
      <c r="H23" s="17">
        <f t="shared" si="6"/>
        <v>-0.11425835775942712</v>
      </c>
      <c r="I23" s="17">
        <f t="shared" si="6"/>
        <v>-9.1683300872128226E-2</v>
      </c>
      <c r="J23" s="17">
        <f t="shared" si="6"/>
        <v>-0.53070308501448593</v>
      </c>
      <c r="K23" s="17">
        <f>K22/K13</f>
        <v>6.7157007142088831E-2</v>
      </c>
      <c r="L23" s="17">
        <f>L22/L13</f>
        <v>-0.50947164912241261</v>
      </c>
      <c r="M23" s="17">
        <f>M22/M13</f>
        <v>-0.43811562268278703</v>
      </c>
      <c r="N23" s="17">
        <f>N22/N13</f>
        <v>-0.24699003572515324</v>
      </c>
    </row>
    <row r="24" spans="1:14" s="13" customFormat="1" ht="15.75" customHeight="1" x14ac:dyDescent="0.25">
      <c r="A24" s="11" t="s">
        <v>19</v>
      </c>
      <c r="B24" s="12">
        <f>B6-B14</f>
        <v>286834</v>
      </c>
      <c r="C24" s="12">
        <f t="shared" ref="C24:J24" si="7">C6-C14</f>
        <v>-326180</v>
      </c>
      <c r="D24" s="12">
        <f t="shared" si="7"/>
        <v>138380</v>
      </c>
      <c r="E24" s="12">
        <f t="shared" si="7"/>
        <v>585639</v>
      </c>
      <c r="F24" s="12">
        <f t="shared" si="7"/>
        <v>513657</v>
      </c>
      <c r="G24" s="12">
        <f t="shared" si="7"/>
        <v>474858</v>
      </c>
      <c r="H24" s="12">
        <f t="shared" si="7"/>
        <v>254023</v>
      </c>
      <c r="I24" s="12">
        <f t="shared" si="7"/>
        <v>272180</v>
      </c>
      <c r="J24" s="12">
        <f t="shared" si="7"/>
        <v>-166098</v>
      </c>
      <c r="K24" s="12">
        <f>K6-K14</f>
        <v>812281</v>
      </c>
      <c r="L24" s="12">
        <f>L6-L14</f>
        <v>-80240</v>
      </c>
      <c r="M24" s="12">
        <f>M6-M14</f>
        <v>-187521</v>
      </c>
      <c r="N24" s="12">
        <f>SUM(B24:M24)</f>
        <v>2577813</v>
      </c>
    </row>
    <row r="25" spans="1:14" s="13" customFormat="1" ht="15.75" customHeight="1" x14ac:dyDescent="0.25">
      <c r="A25" s="29" t="s">
        <v>35</v>
      </c>
      <c r="B25" s="17">
        <f>B24/B13</f>
        <v>0.21350791069162259</v>
      </c>
      <c r="C25" s="17">
        <f t="shared" ref="C25:J25" si="8">C24/C13</f>
        <v>-0.27053927041154019</v>
      </c>
      <c r="D25" s="17">
        <f t="shared" si="8"/>
        <v>8.1018355885920906E-2</v>
      </c>
      <c r="E25" s="17">
        <f t="shared" si="8"/>
        <v>0.35091864334874889</v>
      </c>
      <c r="F25" s="17">
        <f t="shared" si="8"/>
        <v>0.33135997337028467</v>
      </c>
      <c r="G25" s="17">
        <f t="shared" si="8"/>
        <v>0.32257972479457414</v>
      </c>
      <c r="H25" s="17">
        <f t="shared" si="8"/>
        <v>0.18637665953754892</v>
      </c>
      <c r="I25" s="17">
        <f t="shared" si="8"/>
        <v>0.23539851174311482</v>
      </c>
      <c r="J25" s="17">
        <f t="shared" si="8"/>
        <v>-9.6166717230550466E-2</v>
      </c>
      <c r="K25" s="17">
        <f>K24/K13</f>
        <v>0.57105847598411996</v>
      </c>
      <c r="L25" s="17">
        <f>L24/L13</f>
        <v>-4.5096132770568363E-2</v>
      </c>
      <c r="M25" s="17">
        <f>M24/M13</f>
        <v>-0.10957316827326767</v>
      </c>
      <c r="N25" s="17">
        <f>N24/N13</f>
        <v>0.14236012434496062</v>
      </c>
    </row>
    <row r="26" spans="1:14" s="2" customFormat="1" ht="11.1" customHeight="1" x14ac:dyDescent="0.25">
      <c r="A26" s="16"/>
      <c r="B26" s="18"/>
      <c r="C26" s="18"/>
      <c r="D26" s="18"/>
      <c r="E26" s="18"/>
      <c r="F26" s="18"/>
      <c r="G26" s="18"/>
      <c r="H26" s="18"/>
      <c r="I26" s="18"/>
      <c r="J26" s="12"/>
      <c r="K26" s="12"/>
      <c r="L26" s="12"/>
      <c r="M26" s="12"/>
      <c r="N26" s="12"/>
    </row>
    <row r="27" spans="1:14" s="2" customFormat="1" ht="15.75" customHeight="1" x14ac:dyDescent="0.3">
      <c r="A27" s="19" t="s">
        <v>20</v>
      </c>
      <c r="B27" s="12"/>
      <c r="C27" s="12"/>
      <c r="D27" s="12"/>
      <c r="E27" s="12"/>
      <c r="F27" s="12"/>
      <c r="G27" s="12"/>
      <c r="H27" s="12"/>
      <c r="I27" s="12"/>
      <c r="J27" s="12"/>
      <c r="K27" s="12"/>
      <c r="L27" s="12"/>
      <c r="M27" s="12"/>
      <c r="N27" s="12"/>
    </row>
    <row r="28" spans="1:14" s="15" customFormat="1" ht="15.75" customHeight="1" x14ac:dyDescent="0.25">
      <c r="A28" s="27" t="s">
        <v>36</v>
      </c>
      <c r="B28" s="12">
        <f>SUM(B29:B32)</f>
        <v>100054</v>
      </c>
      <c r="C28" s="12">
        <f t="shared" ref="C28:M28" si="9">SUM(C29:C32)</f>
        <v>35533</v>
      </c>
      <c r="D28" s="12">
        <f t="shared" si="9"/>
        <v>43528</v>
      </c>
      <c r="E28" s="12">
        <f t="shared" si="9"/>
        <v>52168</v>
      </c>
      <c r="F28" s="12">
        <f t="shared" si="9"/>
        <v>49956</v>
      </c>
      <c r="G28" s="12">
        <f t="shared" si="9"/>
        <v>50345</v>
      </c>
      <c r="H28" s="12">
        <f t="shared" si="9"/>
        <v>102801</v>
      </c>
      <c r="I28" s="12">
        <f t="shared" si="9"/>
        <v>48075</v>
      </c>
      <c r="J28" s="12">
        <f t="shared" si="9"/>
        <v>132062</v>
      </c>
      <c r="K28" s="12">
        <f t="shared" si="9"/>
        <v>45546</v>
      </c>
      <c r="L28" s="12">
        <f t="shared" si="9"/>
        <v>46751</v>
      </c>
      <c r="M28" s="12">
        <f t="shared" si="9"/>
        <v>92998</v>
      </c>
      <c r="N28" s="12">
        <f t="shared" ref="N28:N35" si="10">SUM(B28:M28)</f>
        <v>799817</v>
      </c>
    </row>
    <row r="29" spans="1:14" s="2" customFormat="1" ht="15.75" customHeight="1" x14ac:dyDescent="0.25">
      <c r="A29" s="28" t="s">
        <v>38</v>
      </c>
      <c r="B29" s="14">
        <v>14356</v>
      </c>
      <c r="C29" s="14">
        <v>9646</v>
      </c>
      <c r="D29" s="14">
        <v>13509</v>
      </c>
      <c r="E29" s="14">
        <v>13541</v>
      </c>
      <c r="F29" s="14">
        <v>11568</v>
      </c>
      <c r="G29" s="14">
        <v>12817</v>
      </c>
      <c r="H29" s="14">
        <v>18761</v>
      </c>
      <c r="I29" s="14">
        <v>11960</v>
      </c>
      <c r="J29" s="14">
        <v>12025</v>
      </c>
      <c r="K29" s="14">
        <v>12444</v>
      </c>
      <c r="L29" s="14">
        <v>12271</v>
      </c>
      <c r="M29" s="14">
        <v>13588</v>
      </c>
      <c r="N29" s="14">
        <f t="shared" si="10"/>
        <v>156486</v>
      </c>
    </row>
    <row r="30" spans="1:14" s="2" customFormat="1" ht="15.75" customHeight="1" x14ac:dyDescent="0.25">
      <c r="A30" s="28" t="s">
        <v>39</v>
      </c>
      <c r="B30" s="14">
        <v>54481</v>
      </c>
      <c r="C30" s="14">
        <v>12165</v>
      </c>
      <c r="D30" s="14">
        <v>15442</v>
      </c>
      <c r="E30" s="14">
        <v>16069</v>
      </c>
      <c r="F30" s="14">
        <v>16192</v>
      </c>
      <c r="G30" s="14">
        <v>18607</v>
      </c>
      <c r="H30" s="14">
        <v>67031</v>
      </c>
      <c r="I30" s="14">
        <v>15481</v>
      </c>
      <c r="J30" s="14">
        <v>104676</v>
      </c>
      <c r="K30" s="14">
        <v>16394</v>
      </c>
      <c r="L30" s="14">
        <v>14947</v>
      </c>
      <c r="M30" s="14">
        <v>61633</v>
      </c>
      <c r="N30" s="14">
        <f t="shared" si="10"/>
        <v>413118</v>
      </c>
    </row>
    <row r="31" spans="1:14" s="2" customFormat="1" ht="15.75" customHeight="1" x14ac:dyDescent="0.25">
      <c r="A31" s="28" t="s">
        <v>40</v>
      </c>
      <c r="B31" s="14">
        <v>9458</v>
      </c>
      <c r="C31" s="14">
        <v>5796</v>
      </c>
      <c r="D31" s="14">
        <v>6516</v>
      </c>
      <c r="E31" s="14">
        <v>11270</v>
      </c>
      <c r="F31" s="14">
        <v>6609</v>
      </c>
      <c r="G31" s="14">
        <v>10068</v>
      </c>
      <c r="H31" s="14">
        <v>7547</v>
      </c>
      <c r="I31" s="14">
        <v>9450</v>
      </c>
      <c r="J31" s="14">
        <v>8149</v>
      </c>
      <c r="K31" s="14">
        <v>7276</v>
      </c>
      <c r="L31" s="14">
        <v>7498</v>
      </c>
      <c r="M31" s="14">
        <v>7938</v>
      </c>
      <c r="N31" s="14">
        <f t="shared" si="10"/>
        <v>97575</v>
      </c>
    </row>
    <row r="32" spans="1:14" s="2" customFormat="1" ht="15.75" customHeight="1" x14ac:dyDescent="0.25">
      <c r="A32" s="28" t="s">
        <v>41</v>
      </c>
      <c r="B32" s="14">
        <v>21759</v>
      </c>
      <c r="C32" s="14">
        <v>7926</v>
      </c>
      <c r="D32" s="14">
        <v>8061</v>
      </c>
      <c r="E32" s="14">
        <v>11288</v>
      </c>
      <c r="F32" s="14">
        <v>15587</v>
      </c>
      <c r="G32" s="14">
        <v>8853</v>
      </c>
      <c r="H32" s="14">
        <v>9462</v>
      </c>
      <c r="I32" s="14">
        <v>11184</v>
      </c>
      <c r="J32" s="14">
        <v>7212</v>
      </c>
      <c r="K32" s="14">
        <v>9432</v>
      </c>
      <c r="L32" s="14">
        <v>12035</v>
      </c>
      <c r="M32" s="14">
        <v>9839</v>
      </c>
      <c r="N32" s="14">
        <f t="shared" si="10"/>
        <v>132638</v>
      </c>
    </row>
    <row r="33" spans="1:14" s="15" customFormat="1" ht="15.75" customHeight="1" x14ac:dyDescent="0.25">
      <c r="A33" s="27" t="s">
        <v>37</v>
      </c>
      <c r="B33" s="12">
        <f t="shared" ref="B33:M33" si="11">SUM(B34:B37)</f>
        <v>148974</v>
      </c>
      <c r="C33" s="12">
        <f t="shared" si="11"/>
        <v>120934</v>
      </c>
      <c r="D33" s="12">
        <f t="shared" si="11"/>
        <v>216342</v>
      </c>
      <c r="E33" s="12">
        <f t="shared" si="11"/>
        <v>574239</v>
      </c>
      <c r="F33" s="12">
        <f t="shared" si="11"/>
        <v>138893</v>
      </c>
      <c r="G33" s="12">
        <f t="shared" si="11"/>
        <v>89025</v>
      </c>
      <c r="H33" s="12">
        <f t="shared" si="11"/>
        <v>57075</v>
      </c>
      <c r="I33" s="12">
        <f t="shared" si="11"/>
        <v>139619</v>
      </c>
      <c r="J33" s="12">
        <f t="shared" si="11"/>
        <v>149250</v>
      </c>
      <c r="K33" s="12">
        <f t="shared" si="11"/>
        <v>125146</v>
      </c>
      <c r="L33" s="12">
        <f t="shared" si="11"/>
        <v>110171</v>
      </c>
      <c r="M33" s="12">
        <f t="shared" si="11"/>
        <v>415928</v>
      </c>
      <c r="N33" s="12">
        <f>SUM(B33:M33)</f>
        <v>2285596</v>
      </c>
    </row>
    <row r="34" spans="1:14" s="2" customFormat="1" ht="15.75" customHeight="1" x14ac:dyDescent="0.25">
      <c r="A34" s="28" t="s">
        <v>42</v>
      </c>
      <c r="B34" s="14">
        <v>4692</v>
      </c>
      <c r="C34" s="14">
        <v>4461</v>
      </c>
      <c r="D34" s="14">
        <v>4516</v>
      </c>
      <c r="E34" s="14">
        <v>12157</v>
      </c>
      <c r="F34" s="14">
        <v>9844</v>
      </c>
      <c r="G34" s="14">
        <v>5796</v>
      </c>
      <c r="H34" s="14">
        <v>7396</v>
      </c>
      <c r="I34" s="14">
        <v>3171</v>
      </c>
      <c r="J34" s="14">
        <v>2918</v>
      </c>
      <c r="K34" s="14">
        <v>16277</v>
      </c>
      <c r="L34" s="14">
        <v>4003</v>
      </c>
      <c r="M34" s="14">
        <v>14853</v>
      </c>
      <c r="N34" s="14">
        <f>SUM(B34:M34)</f>
        <v>90084</v>
      </c>
    </row>
    <row r="35" spans="1:14" s="2" customFormat="1" ht="15.75" customHeight="1" x14ac:dyDescent="0.25">
      <c r="A35" s="28" t="s">
        <v>43</v>
      </c>
      <c r="B35" s="14">
        <v>21968</v>
      </c>
      <c r="C35" s="14">
        <v>11111</v>
      </c>
      <c r="D35" s="14">
        <v>76909</v>
      </c>
      <c r="E35" s="14">
        <v>420834</v>
      </c>
      <c r="F35" s="14">
        <v>18100</v>
      </c>
      <c r="G35" s="14">
        <v>23744</v>
      </c>
      <c r="H35" s="14">
        <v>2686</v>
      </c>
      <c r="I35" s="14">
        <v>91</v>
      </c>
      <c r="J35" s="14">
        <v>27582</v>
      </c>
      <c r="K35" s="14">
        <v>713</v>
      </c>
      <c r="L35" s="14">
        <v>8141</v>
      </c>
      <c r="M35" s="14">
        <v>323978</v>
      </c>
      <c r="N35" s="14">
        <f t="shared" si="10"/>
        <v>935857</v>
      </c>
    </row>
    <row r="36" spans="1:14" s="2" customFormat="1" ht="15.75" customHeight="1" x14ac:dyDescent="0.25">
      <c r="A36" s="28" t="s">
        <v>44</v>
      </c>
      <c r="B36" s="14">
        <v>5697</v>
      </c>
      <c r="C36" s="14">
        <v>23023</v>
      </c>
      <c r="D36" s="14">
        <v>40827</v>
      </c>
      <c r="E36" s="14">
        <v>43839</v>
      </c>
      <c r="F36" s="14">
        <v>7514</v>
      </c>
      <c r="G36" s="14">
        <v>7889</v>
      </c>
      <c r="H36" s="14">
        <v>10387</v>
      </c>
      <c r="I36" s="14">
        <v>28734</v>
      </c>
      <c r="J36" s="14">
        <v>4916</v>
      </c>
      <c r="K36" s="14">
        <v>34980</v>
      </c>
      <c r="L36" s="14">
        <v>4463</v>
      </c>
      <c r="M36" s="14">
        <v>8399</v>
      </c>
      <c r="N36" s="14">
        <f>SUM(B36:M36)</f>
        <v>220668</v>
      </c>
    </row>
    <row r="37" spans="1:14" s="2" customFormat="1" ht="15.75" customHeight="1" x14ac:dyDescent="0.25">
      <c r="A37" s="28" t="s">
        <v>45</v>
      </c>
      <c r="B37" s="14">
        <v>116617</v>
      </c>
      <c r="C37" s="14">
        <v>82339</v>
      </c>
      <c r="D37" s="14">
        <v>94090</v>
      </c>
      <c r="E37" s="14">
        <v>97409</v>
      </c>
      <c r="F37" s="14">
        <v>103435</v>
      </c>
      <c r="G37" s="14">
        <v>51596</v>
      </c>
      <c r="H37" s="14">
        <v>36606</v>
      </c>
      <c r="I37" s="14">
        <v>107623</v>
      </c>
      <c r="J37" s="14">
        <v>113834</v>
      </c>
      <c r="K37" s="14">
        <v>73176</v>
      </c>
      <c r="L37" s="14">
        <v>93564</v>
      </c>
      <c r="M37" s="14">
        <v>68698</v>
      </c>
      <c r="N37" s="14">
        <f>SUM(B37:M37)</f>
        <v>1038987</v>
      </c>
    </row>
    <row r="38" spans="1:14" s="2" customFormat="1" ht="11.1" customHeight="1" x14ac:dyDescent="0.25">
      <c r="A38" s="16"/>
      <c r="B38" s="14"/>
      <c r="C38" s="14"/>
      <c r="D38" s="14"/>
      <c r="E38" s="14"/>
      <c r="F38" s="14"/>
      <c r="G38" s="14"/>
      <c r="H38" s="14"/>
      <c r="I38" s="14"/>
      <c r="J38" s="12"/>
      <c r="K38" s="12"/>
      <c r="L38" s="12"/>
      <c r="M38" s="12"/>
      <c r="N38" s="12"/>
    </row>
    <row r="39" spans="1:14" s="13" customFormat="1" ht="15.75" customHeight="1" x14ac:dyDescent="0.25">
      <c r="A39" s="11" t="s">
        <v>21</v>
      </c>
      <c r="B39" s="12">
        <f>B28-B33</f>
        <v>-48920</v>
      </c>
      <c r="C39" s="12">
        <f t="shared" ref="C39:J39" si="12">C28-C33</f>
        <v>-85401</v>
      </c>
      <c r="D39" s="12">
        <f t="shared" si="12"/>
        <v>-172814</v>
      </c>
      <c r="E39" s="12">
        <f t="shared" si="12"/>
        <v>-522071</v>
      </c>
      <c r="F39" s="12">
        <f t="shared" si="12"/>
        <v>-88937</v>
      </c>
      <c r="G39" s="12">
        <f t="shared" si="12"/>
        <v>-38680</v>
      </c>
      <c r="H39" s="12">
        <f t="shared" si="12"/>
        <v>45726</v>
      </c>
      <c r="I39" s="12">
        <f t="shared" si="12"/>
        <v>-91544</v>
      </c>
      <c r="J39" s="12">
        <f t="shared" si="12"/>
        <v>-17188</v>
      </c>
      <c r="K39" s="12">
        <f>K28-K33</f>
        <v>-79600</v>
      </c>
      <c r="L39" s="12">
        <f>L28-L33</f>
        <v>-63420</v>
      </c>
      <c r="M39" s="12">
        <f>M28-M33</f>
        <v>-322930</v>
      </c>
      <c r="N39" s="12">
        <f>SUM(B39:M39)</f>
        <v>-1485779</v>
      </c>
    </row>
    <row r="40" spans="1:14" s="13" customFormat="1" ht="15.75" customHeight="1" x14ac:dyDescent="0.25">
      <c r="A40" s="11" t="s">
        <v>18</v>
      </c>
      <c r="B40" s="17">
        <f t="shared" ref="B40:N40" si="13">B39/B33</f>
        <v>-0.3283794487628714</v>
      </c>
      <c r="C40" s="17">
        <f t="shared" si="13"/>
        <v>-0.70617857674433993</v>
      </c>
      <c r="D40" s="17">
        <f t="shared" si="13"/>
        <v>-0.79880004807203409</v>
      </c>
      <c r="E40" s="17">
        <f t="shared" si="13"/>
        <v>-0.90915280919617092</v>
      </c>
      <c r="F40" s="17">
        <f t="shared" si="13"/>
        <v>-0.64032744630758931</v>
      </c>
      <c r="G40" s="17">
        <f t="shared" si="13"/>
        <v>-0.43448469531030609</v>
      </c>
      <c r="H40" s="17">
        <f t="shared" si="13"/>
        <v>0.8011563731931669</v>
      </c>
      <c r="I40" s="17">
        <f t="shared" si="13"/>
        <v>-0.65567007355732387</v>
      </c>
      <c r="J40" s="17">
        <f t="shared" si="13"/>
        <v>-0.11516247906197655</v>
      </c>
      <c r="K40" s="17">
        <f t="shared" si="13"/>
        <v>-0.63605708532434113</v>
      </c>
      <c r="L40" s="17">
        <f t="shared" si="13"/>
        <v>-0.57565057955360299</v>
      </c>
      <c r="M40" s="17">
        <f t="shared" si="13"/>
        <v>-0.7764084168413764</v>
      </c>
      <c r="N40" s="17">
        <f t="shared" si="13"/>
        <v>-0.6500619532060784</v>
      </c>
    </row>
    <row r="41" spans="1:14" s="2" customFormat="1" ht="11.1" customHeight="1" x14ac:dyDescent="0.25">
      <c r="A41" s="16"/>
      <c r="B41" s="12"/>
      <c r="C41" s="12"/>
      <c r="D41" s="12"/>
      <c r="E41" s="12"/>
      <c r="F41" s="12"/>
      <c r="G41" s="12"/>
      <c r="H41" s="12"/>
      <c r="I41" s="12"/>
      <c r="J41" s="12"/>
      <c r="K41" s="12"/>
      <c r="L41" s="12"/>
      <c r="M41" s="12"/>
      <c r="N41" s="12"/>
    </row>
    <row r="42" spans="1:14" s="2" customFormat="1" ht="15.75" customHeight="1" x14ac:dyDescent="0.25">
      <c r="A42" s="20" t="s">
        <v>22</v>
      </c>
      <c r="B42" s="12">
        <f>B6+B28</f>
        <v>1324085</v>
      </c>
      <c r="C42" s="12">
        <f t="shared" ref="C42:J42" si="14">C6+C28</f>
        <v>657129</v>
      </c>
      <c r="D42" s="12">
        <f t="shared" si="14"/>
        <v>1161116</v>
      </c>
      <c r="E42" s="12">
        <f t="shared" si="14"/>
        <v>1592099</v>
      </c>
      <c r="F42" s="12">
        <f t="shared" si="14"/>
        <v>1348290</v>
      </c>
      <c r="G42" s="12">
        <f t="shared" si="14"/>
        <v>1463767</v>
      </c>
      <c r="H42" s="12">
        <f t="shared" si="14"/>
        <v>1310027</v>
      </c>
      <c r="I42" s="12">
        <f t="shared" si="14"/>
        <v>1098318</v>
      </c>
      <c r="J42" s="12">
        <f t="shared" si="14"/>
        <v>942626</v>
      </c>
      <c r="K42" s="12">
        <f>K6+K28</f>
        <v>1563484</v>
      </c>
      <c r="L42" s="12">
        <f>L6+L28</f>
        <v>919553</v>
      </c>
      <c r="M42" s="12">
        <f>M6+M28</f>
        <v>1054594</v>
      </c>
      <c r="N42" s="12">
        <f>SUM(B42:M42)</f>
        <v>14435088</v>
      </c>
    </row>
    <row r="43" spans="1:14" s="2" customFormat="1" ht="15.75" customHeight="1" x14ac:dyDescent="0.25">
      <c r="A43" s="20" t="s">
        <v>23</v>
      </c>
      <c r="B43" s="12">
        <f>B13+B33</f>
        <v>1492409</v>
      </c>
      <c r="C43" s="12">
        <f t="shared" ref="C43:J43" si="15">C13+C33</f>
        <v>1326600</v>
      </c>
      <c r="D43" s="12">
        <f t="shared" si="15"/>
        <v>1924350</v>
      </c>
      <c r="E43" s="12">
        <f t="shared" si="15"/>
        <v>2243113</v>
      </c>
      <c r="F43" s="12">
        <f t="shared" si="15"/>
        <v>1689041</v>
      </c>
      <c r="G43" s="12">
        <f t="shared" si="15"/>
        <v>1561089</v>
      </c>
      <c r="H43" s="12">
        <f t="shared" si="15"/>
        <v>1420030</v>
      </c>
      <c r="I43" s="12">
        <f t="shared" si="15"/>
        <v>1295871</v>
      </c>
      <c r="J43" s="12">
        <f t="shared" si="15"/>
        <v>1876438</v>
      </c>
      <c r="K43" s="12">
        <f>K13+K33</f>
        <v>1547559</v>
      </c>
      <c r="L43" s="12">
        <f>L13+L33</f>
        <v>1889481</v>
      </c>
      <c r="M43" s="12">
        <f>M13+M33</f>
        <v>2127305</v>
      </c>
      <c r="N43" s="12">
        <f>SUM(B43:M43)</f>
        <v>20393286</v>
      </c>
    </row>
    <row r="44" spans="1:14" s="2" customFormat="1" ht="15.75" customHeight="1" x14ac:dyDescent="0.25">
      <c r="A44" s="20" t="s">
        <v>25</v>
      </c>
      <c r="B44" s="23">
        <f>B42-B43</f>
        <v>-168324</v>
      </c>
      <c r="C44" s="23">
        <f t="shared" ref="C44:J44" si="16">C42-C43</f>
        <v>-669471</v>
      </c>
      <c r="D44" s="23">
        <f t="shared" si="16"/>
        <v>-763234</v>
      </c>
      <c r="E44" s="23">
        <f t="shared" si="16"/>
        <v>-651014</v>
      </c>
      <c r="F44" s="23">
        <f t="shared" si="16"/>
        <v>-340751</v>
      </c>
      <c r="G44" s="23">
        <f t="shared" si="16"/>
        <v>-97322</v>
      </c>
      <c r="H44" s="23">
        <f t="shared" si="16"/>
        <v>-110003</v>
      </c>
      <c r="I44" s="23">
        <f t="shared" si="16"/>
        <v>-197553</v>
      </c>
      <c r="J44" s="23">
        <f t="shared" si="16"/>
        <v>-933812</v>
      </c>
      <c r="K44" s="23">
        <f>K42-K43</f>
        <v>15925</v>
      </c>
      <c r="L44" s="23">
        <f>L42-L43</f>
        <v>-969928</v>
      </c>
      <c r="M44" s="23">
        <f>M42-M43</f>
        <v>-1072711</v>
      </c>
      <c r="N44" s="12">
        <f>SUM(B44:M44)</f>
        <v>-5958198</v>
      </c>
    </row>
    <row r="45" spans="1:14" s="2" customFormat="1" ht="17.25" customHeight="1" x14ac:dyDescent="0.25">
      <c r="A45" s="20" t="s">
        <v>24</v>
      </c>
      <c r="B45" s="17">
        <f>B44/B43</f>
        <v>-0.11278677627915672</v>
      </c>
      <c r="C45" s="17">
        <f t="shared" ref="C45:J45" si="17">C44/C43</f>
        <v>-0.5046517412935323</v>
      </c>
      <c r="D45" s="17">
        <f t="shared" si="17"/>
        <v>-0.39661911814378881</v>
      </c>
      <c r="E45" s="17">
        <f t="shared" si="17"/>
        <v>-0.29022791094340766</v>
      </c>
      <c r="F45" s="17">
        <f t="shared" si="17"/>
        <v>-0.2017422904476564</v>
      </c>
      <c r="G45" s="17">
        <f t="shared" si="17"/>
        <v>-6.2342377660722738E-2</v>
      </c>
      <c r="H45" s="17">
        <f t="shared" si="17"/>
        <v>-7.7465264818348908E-2</v>
      </c>
      <c r="I45" s="17">
        <f t="shared" si="17"/>
        <v>-0.15244804459703165</v>
      </c>
      <c r="J45" s="17">
        <f t="shared" si="17"/>
        <v>-0.497651401218692</v>
      </c>
      <c r="K45" s="17">
        <f>K44/K43</f>
        <v>1.0290399267491578E-2</v>
      </c>
      <c r="L45" s="17">
        <f>L44/L43</f>
        <v>-0.51333038014142507</v>
      </c>
      <c r="M45" s="17">
        <f>M44/M43</f>
        <v>-0.50425820462980153</v>
      </c>
      <c r="N45" s="17">
        <f>N44/N43</f>
        <v>-0.29216468596576345</v>
      </c>
    </row>
    <row r="46" spans="1:14" s="2" customFormat="1" ht="17.25" customHeight="1" x14ac:dyDescent="0.25">
      <c r="A46" s="20" t="s">
        <v>27</v>
      </c>
      <c r="B46" s="12">
        <f t="shared" ref="B46:N46" si="18">B42-(B43-(B17+B20))</f>
        <v>237914</v>
      </c>
      <c r="C46" s="12">
        <f t="shared" si="18"/>
        <v>-411581</v>
      </c>
      <c r="D46" s="12">
        <f t="shared" si="18"/>
        <v>-34434</v>
      </c>
      <c r="E46" s="12">
        <f t="shared" si="18"/>
        <v>63568</v>
      </c>
      <c r="F46" s="12">
        <f t="shared" si="18"/>
        <v>424720</v>
      </c>
      <c r="G46" s="12">
        <f t="shared" si="18"/>
        <v>436178</v>
      </c>
      <c r="H46" s="12">
        <f t="shared" si="18"/>
        <v>299749</v>
      </c>
      <c r="I46" s="12">
        <f t="shared" si="18"/>
        <v>180636</v>
      </c>
      <c r="J46" s="12">
        <f t="shared" si="18"/>
        <v>-183286</v>
      </c>
      <c r="K46" s="12">
        <f t="shared" si="18"/>
        <v>732681</v>
      </c>
      <c r="L46" s="12">
        <f t="shared" si="18"/>
        <v>-143660</v>
      </c>
      <c r="M46" s="12">
        <f t="shared" si="18"/>
        <v>-510451</v>
      </c>
      <c r="N46" s="12">
        <f t="shared" si="18"/>
        <v>1092034</v>
      </c>
    </row>
    <row r="47" spans="1:14" ht="16.5" x14ac:dyDescent="0.25">
      <c r="A47" s="21" t="s">
        <v>24</v>
      </c>
      <c r="B47" s="17">
        <f>B46/B43</f>
        <v>0.15941608500082752</v>
      </c>
      <c r="C47" s="17">
        <f t="shared" ref="C47:J47" si="19">C46/C43</f>
        <v>-0.31025252525252528</v>
      </c>
      <c r="D47" s="17">
        <f t="shared" si="19"/>
        <v>-1.789383428170551E-2</v>
      </c>
      <c r="E47" s="17">
        <f t="shared" si="19"/>
        <v>2.8339187548732499E-2</v>
      </c>
      <c r="F47" s="17">
        <f t="shared" si="19"/>
        <v>0.25145629975826517</v>
      </c>
      <c r="G47" s="17">
        <f t="shared" si="19"/>
        <v>0.27940623500646022</v>
      </c>
      <c r="H47" s="17">
        <f t="shared" si="19"/>
        <v>0.21108638549889791</v>
      </c>
      <c r="I47" s="17">
        <f t="shared" si="19"/>
        <v>0.1393935044460444</v>
      </c>
      <c r="J47" s="17">
        <f t="shared" si="19"/>
        <v>-9.7677621109783536E-2</v>
      </c>
      <c r="K47" s="17">
        <f>K46/K43</f>
        <v>0.47344301574285697</v>
      </c>
      <c r="L47" s="17">
        <f>L46/L43</f>
        <v>-7.6031460491002553E-2</v>
      </c>
      <c r="M47" s="17">
        <f>M46/M43</f>
        <v>-0.23995195799379967</v>
      </c>
      <c r="N47" s="17">
        <f>N46/N43</f>
        <v>5.3548702254261525E-2</v>
      </c>
    </row>
    <row r="48" spans="1:14" ht="12.75" customHeight="1" x14ac:dyDescent="0.2">
      <c r="A48" s="30" t="s">
        <v>54</v>
      </c>
    </row>
    <row r="49" spans="1:14" ht="25.5" customHeight="1" x14ac:dyDescent="0.2">
      <c r="A49" s="33" t="s">
        <v>58</v>
      </c>
      <c r="B49" s="33"/>
      <c r="C49" s="33"/>
      <c r="D49" s="33"/>
      <c r="E49" s="33"/>
      <c r="F49" s="33"/>
      <c r="G49" s="33"/>
      <c r="H49" s="33"/>
      <c r="I49" s="33"/>
      <c r="J49" s="33"/>
      <c r="K49" s="33"/>
      <c r="L49" s="33"/>
      <c r="M49" s="33"/>
      <c r="N49" s="33"/>
    </row>
    <row r="50" spans="1:14" ht="12.75" customHeight="1" x14ac:dyDescent="0.2">
      <c r="A50" s="33" t="s">
        <v>57</v>
      </c>
      <c r="B50" s="33"/>
      <c r="C50" s="33"/>
      <c r="D50" s="33"/>
      <c r="E50" s="33"/>
      <c r="F50" s="33"/>
      <c r="G50" s="33"/>
      <c r="H50" s="33"/>
      <c r="I50" s="33"/>
      <c r="J50" s="33"/>
      <c r="K50" s="33"/>
      <c r="L50" s="33"/>
      <c r="M50" s="33"/>
      <c r="N50" s="33"/>
    </row>
    <row r="51" spans="1:14" ht="12.75" customHeight="1" x14ac:dyDescent="0.2">
      <c r="A51" s="31" t="s">
        <v>55</v>
      </c>
    </row>
    <row r="52" spans="1:14" ht="12.75" customHeight="1" x14ac:dyDescent="0.2">
      <c r="A52" s="31" t="s">
        <v>56</v>
      </c>
    </row>
  </sheetData>
  <mergeCells count="3">
    <mergeCell ref="B2:N2"/>
    <mergeCell ref="A49:N49"/>
    <mergeCell ref="A50:N50"/>
  </mergeCells>
  <phoneticPr fontId="0" type="noConversion"/>
  <printOptions horizontalCentered="1" verticalCentered="1"/>
  <pageMargins left="0.19685039370078741" right="0.19685039370078741" top="0.35433070866141736" bottom="0.11811023622047245" header="0.19685039370078741" footer="0.51181102362204722"/>
  <pageSetup paperSize="9" scale="65" orientation="landscape" horizontalDpi="1200" verticalDpi="1200" r:id="rId1"/>
  <headerFooter alignWithMargins="0">
    <oddHeader xml:space="preserve">&amp;R&amp;D     &amp;T
IT Directorate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totals </vt:lpstr>
      <vt:lpstr>'totals '!Print_Titles</vt:lpstr>
    </vt:vector>
  </TitlesOfParts>
  <Company>Ministry of Finance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hudaz</dc:creator>
  <cp:lastModifiedBy>Huda Zarif Sinno</cp:lastModifiedBy>
  <cp:lastPrinted>2016-03-12T07:05:22Z</cp:lastPrinted>
  <dcterms:created xsi:type="dcterms:W3CDTF">2003-04-14T10:54:49Z</dcterms:created>
  <dcterms:modified xsi:type="dcterms:W3CDTF">2016-03-12T07:05:28Z</dcterms:modified>
</cp:coreProperties>
</file>